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2016" sheetId="2" r:id="rId1"/>
  </sheets>
  <definedNames>
    <definedName name="_xlnm._FilterDatabase" localSheetId="0" hidden="1">'2016'!$A$2:$R$64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<sst xmlns="http://schemas.openxmlformats.org/spreadsheetml/2006/main" count="124" uniqueCount="95">
  <si>
    <t>2016年度新能源汽车推广应用补助资金清算审核车辆信息表</t>
  </si>
  <si>
    <t>地区</t>
  </si>
  <si>
    <t>序号</t>
  </si>
  <si>
    <t>车辆生产企业</t>
  </si>
  <si>
    <t>车辆型号</t>
  </si>
  <si>
    <t>申报推广数
（辆）</t>
  </si>
  <si>
    <t>申请补助标准
（万元）</t>
  </si>
  <si>
    <t>申请清算资金
（万元）</t>
  </si>
  <si>
    <t>核定推广数
（辆）</t>
  </si>
  <si>
    <t>核定补助标准
（万元）</t>
  </si>
  <si>
    <t>应清算补助资金
（万元）</t>
  </si>
  <si>
    <t>按整车企业取整后
补助资金（万元）</t>
  </si>
  <si>
    <t>核减原因</t>
  </si>
  <si>
    <t>此次扣回预拨资金（万元）</t>
  </si>
  <si>
    <t>扣回相应预拨资金后剩余资金（万元）</t>
  </si>
  <si>
    <t>总计</t>
  </si>
  <si>
    <t>北京市</t>
  </si>
  <si>
    <t>合计</t>
  </si>
  <si>
    <t>北京汽车股份有限公司</t>
  </si>
  <si>
    <t>小计</t>
  </si>
  <si>
    <t>BJ5022XXYV3R2-BEV</t>
  </si>
  <si>
    <t>核减4辆，原因为：车辆注册登记信息有误</t>
  </si>
  <si>
    <t>BJ5022XXYV3R5-BEV</t>
  </si>
  <si>
    <t>BJ7000B3D5-BEV</t>
  </si>
  <si>
    <t>核减24辆，原因为：相关凭证不符合清算通知申报要求,车辆注册登记信息有误</t>
  </si>
  <si>
    <t>BJ7000B3D6-BEV</t>
  </si>
  <si>
    <t>核减49辆，原因为：相关凭证不符合清算通知申报要求,车辆注册登记信息有误</t>
  </si>
  <si>
    <t>BJ7000B3DA-BEV</t>
  </si>
  <si>
    <t>核减11辆，原因为：相关凭证不符合清算通知申报要求</t>
  </si>
  <si>
    <t>BJ7000C5E1-BEV</t>
  </si>
  <si>
    <t>核减40辆，原因为：相关凭证不符合清算通知申报要求,车辆注册登记信息有误</t>
  </si>
  <si>
    <t>BJ7000C7H3-BEV</t>
  </si>
  <si>
    <t>BJ7000U3D-BEV</t>
  </si>
  <si>
    <t>BJ7001B3D2-BEV</t>
  </si>
  <si>
    <t>核减8辆，原因为：相关凭证不符合清算通知申报要求</t>
  </si>
  <si>
    <t>BJ7002B3D2-BEV</t>
  </si>
  <si>
    <t>北京新能源汽车股份有限公司</t>
  </si>
  <si>
    <t>BJ7001BPH1-BEV</t>
  </si>
  <si>
    <t>核减20辆，原因为：相关凭证不符合清算通知申报要求,车辆注册登记信息有误</t>
  </si>
  <si>
    <t>BJ7001BPH2-BEV</t>
  </si>
  <si>
    <t>核减25辆，原因为：相关凭证不符合清算通知申报要求</t>
  </si>
  <si>
    <t>天津市</t>
  </si>
  <si>
    <t>国宏汽车集团有限公司</t>
  </si>
  <si>
    <t>HFT5021XXYBEV14</t>
  </si>
  <si>
    <t>核减363辆，原因为：未按有关要求上传车辆运行数据</t>
  </si>
  <si>
    <t>HFT5023XXYBEV07</t>
  </si>
  <si>
    <t>核减41辆，原因为：未按有关要求上传车辆运行数据</t>
  </si>
  <si>
    <t>核减75辆，原因为：未按有关要求上传车辆运行数据</t>
  </si>
  <si>
    <t>核减1辆，原因为：未按有关要求上传车辆运行数据</t>
  </si>
  <si>
    <t>山西省</t>
  </si>
  <si>
    <t>山西成功汽车制造有限公司</t>
  </si>
  <si>
    <t>SCH5022XXY-BEV2</t>
  </si>
  <si>
    <t>核减10辆，原因为：未按有关要求上传车辆运行数据</t>
  </si>
  <si>
    <t>SCH5022XXY-BEV5</t>
  </si>
  <si>
    <t>核减2辆，原因为：未按有关要求上传车辆运行数据</t>
  </si>
  <si>
    <t>江苏省</t>
  </si>
  <si>
    <t>江苏常隆客车有限公司</t>
  </si>
  <si>
    <t>YS6127BEV</t>
  </si>
  <si>
    <t>安徽省</t>
  </si>
  <si>
    <t>安徽安凯汽车股份有限公司</t>
  </si>
  <si>
    <t>HFF6111K10EV</t>
  </si>
  <si>
    <t>核减140辆，原因为：需经地方主管部门出具相关意见后予以清算</t>
  </si>
  <si>
    <t>安徽江淮汽车股份有限公司</t>
  </si>
  <si>
    <t>HFC7000AEV</t>
  </si>
  <si>
    <t>核减3辆，原因为：未按有关要求上传车辆运行数据</t>
  </si>
  <si>
    <t>HFC7001A1EV</t>
  </si>
  <si>
    <t>福建省</t>
  </si>
  <si>
    <t>东南(福建)汽车工业有限公司</t>
  </si>
  <si>
    <t>DN7001MBEV</t>
  </si>
  <si>
    <t>核减37辆，原因为：相关凭证不符合清算通知申报要求</t>
  </si>
  <si>
    <t>山东省</t>
  </si>
  <si>
    <t>山东沂星电动汽车有限公司</t>
  </si>
  <si>
    <t>SDL6800EV</t>
  </si>
  <si>
    <t>深圳市</t>
  </si>
  <si>
    <t>比亚迪汽车工业有限公司</t>
  </si>
  <si>
    <t>BYD5030XXYBEV1</t>
  </si>
  <si>
    <t>BYD6480STHEV</t>
  </si>
  <si>
    <t>核减1辆，原因为：相关凭证不符合清算通知申报要求</t>
  </si>
  <si>
    <t>BYD7006BEVH</t>
  </si>
  <si>
    <t>重庆市</t>
  </si>
  <si>
    <t>重庆长安汽车股份有限公司</t>
  </si>
  <si>
    <t>SC5041XXYFRD53BEV</t>
  </si>
  <si>
    <t>四川省</t>
  </si>
  <si>
    <t>中植一客成都汽车有限公司</t>
  </si>
  <si>
    <t>CDL5020XXYBEV2</t>
  </si>
  <si>
    <t>CDL5020XXYBEV3</t>
  </si>
  <si>
    <t>CDL5021XXYBEV</t>
  </si>
  <si>
    <t>CDL6606LRBEV</t>
  </si>
  <si>
    <t>CDL6810LRBEV</t>
  </si>
  <si>
    <t>CDL6810LRBEV1</t>
  </si>
  <si>
    <t>陕西省</t>
  </si>
  <si>
    <t>比亚迪汽车有限公司</t>
  </si>
  <si>
    <t>BYD7005BEV</t>
  </si>
  <si>
    <t>核减2辆，原因为：相关凭证不符合清算通知申报要求</t>
  </si>
  <si>
    <t>BYD7150WTHEV3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</si>
</sst>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26">
    <font>
      <sz val="10"/>
      <name val="Arial"/>
      <charset val="0"/>
    </font>
    <font>
      <sz val="16"/>
      <color theme="1"/>
      <name val="黑体"/>
      <charset val="134"/>
    </font>
    <font>
      <sz val="11"/>
      <name val="黑体"/>
      <charset val="134"/>
    </font>
    <font>
      <sz val="11"/>
      <name val="仿宋"/>
      <charset val="134"/>
    </font>
    <font>
      <sz val="11"/>
      <color theme="1"/>
      <name val="黑体"/>
      <charset val="134"/>
    </font>
    <font>
      <sz val="11"/>
      <name val="Arial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5" fillId="0" borderId="2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wrapText="1"/>
    </xf>
    <xf numFmtId="0" fontId="0" fillId="0" borderId="0" xfId="0" applyNumberForma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4"/>
  <sheetViews>
    <sheetView tabSelected="1" workbookViewId="0">
      <selection activeCell="O4" sqref="O4"/>
    </sheetView>
  </sheetViews>
  <sheetFormatPr defaultColWidth="8.72727272727273" defaultRowHeight="12.5"/>
  <cols>
    <col min="1" max="1" width="10.7090909090909" style="1" customWidth="1"/>
    <col min="2" max="2" width="7.06363636363636" style="1" customWidth="1"/>
    <col min="3" max="3" width="24.2454545454545" style="1" customWidth="1"/>
    <col min="4" max="4" width="22.9272727272727" style="2" customWidth="1"/>
    <col min="5" max="10" width="16.0545454545455" style="1" customWidth="1"/>
    <col min="11" max="11" width="20" style="1" customWidth="1"/>
    <col min="12" max="12" width="27.3636363636364" customWidth="1"/>
    <col min="13" max="14" width="15.4454545454545" customWidth="1"/>
  </cols>
  <sheetData>
    <row r="1" ht="41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42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8" t="s">
        <v>13</v>
      </c>
      <c r="N2" s="8" t="s">
        <v>14</v>
      </c>
    </row>
    <row r="3" ht="23" customHeight="1" spans="1:14">
      <c r="A3" s="5" t="s">
        <v>15</v>
      </c>
      <c r="B3" s="5"/>
      <c r="C3" s="5"/>
      <c r="D3" s="5"/>
      <c r="E3" s="6">
        <f>SUM(E4:E64)/3</f>
        <v>3067</v>
      </c>
      <c r="F3" s="6"/>
      <c r="G3" s="6">
        <f t="shared" ref="F3:K3" si="0">SUM(G4:G64)/3</f>
        <v>28731.942</v>
      </c>
      <c r="H3" s="6">
        <f t="shared" si="0"/>
        <v>2195</v>
      </c>
      <c r="I3" s="6"/>
      <c r="J3" s="6">
        <f t="shared" si="0"/>
        <v>18370.942</v>
      </c>
      <c r="K3" s="6">
        <f>SUM(K4:K64)/2</f>
        <v>18371</v>
      </c>
      <c r="L3" s="6"/>
      <c r="M3" s="6">
        <v>108</v>
      </c>
      <c r="N3" s="6">
        <v>18263</v>
      </c>
    </row>
    <row r="4" ht="23" customHeight="1" spans="1:14">
      <c r="A4" s="5" t="s">
        <v>16</v>
      </c>
      <c r="B4" s="5" t="s">
        <v>17</v>
      </c>
      <c r="C4" s="5"/>
      <c r="D4" s="5"/>
      <c r="E4" s="6">
        <f>E5+E17</f>
        <v>1825</v>
      </c>
      <c r="F4" s="6"/>
      <c r="G4" s="6">
        <f t="shared" ref="F4:K4" si="1">G5+G17</f>
        <v>9451.966</v>
      </c>
      <c r="H4" s="6">
        <f t="shared" si="1"/>
        <v>1644</v>
      </c>
      <c r="I4" s="6"/>
      <c r="J4" s="6">
        <f t="shared" si="1"/>
        <v>8588.25</v>
      </c>
      <c r="K4" s="6">
        <f t="shared" si="1"/>
        <v>8588</v>
      </c>
      <c r="L4" s="6"/>
      <c r="M4" s="6">
        <v>0</v>
      </c>
      <c r="N4" s="6">
        <v>8588</v>
      </c>
    </row>
    <row r="5" ht="23" customHeight="1" spans="1:14">
      <c r="A5" s="5"/>
      <c r="B5" s="5">
        <v>1</v>
      </c>
      <c r="C5" s="5" t="s">
        <v>18</v>
      </c>
      <c r="D5" s="5" t="s">
        <v>19</v>
      </c>
      <c r="E5" s="6">
        <f>SUM(E6:E16)</f>
        <v>1524</v>
      </c>
      <c r="F5" s="6"/>
      <c r="G5" s="6">
        <f>SUM(G6:G16)</f>
        <v>8097.466</v>
      </c>
      <c r="H5" s="6">
        <f>SUM(H6:H16)</f>
        <v>1388</v>
      </c>
      <c r="I5" s="6"/>
      <c r="J5" s="6">
        <f>SUM(J6:J16)</f>
        <v>7436.25</v>
      </c>
      <c r="K5" s="5">
        <f>ROUND(J5,0)</f>
        <v>7436</v>
      </c>
      <c r="L5" s="9"/>
      <c r="M5" s="10">
        <v>0</v>
      </c>
      <c r="N5" s="10">
        <v>7436</v>
      </c>
    </row>
    <row r="6" ht="23" customHeight="1" spans="1:14">
      <c r="A6" s="5"/>
      <c r="B6" s="5"/>
      <c r="C6" s="5"/>
      <c r="D6" s="5" t="s">
        <v>20</v>
      </c>
      <c r="E6" s="6">
        <v>266</v>
      </c>
      <c r="F6" s="6">
        <v>6.804</v>
      </c>
      <c r="G6" s="6">
        <f>E6*F6</f>
        <v>1809.864</v>
      </c>
      <c r="H6" s="6">
        <v>262</v>
      </c>
      <c r="I6" s="6">
        <v>6.804</v>
      </c>
      <c r="J6" s="6">
        <f>H6*I6</f>
        <v>1782.648</v>
      </c>
      <c r="K6" s="5"/>
      <c r="L6" s="11" t="s">
        <v>21</v>
      </c>
      <c r="M6" s="12"/>
      <c r="N6" s="12"/>
    </row>
    <row r="7" ht="23" customHeight="1" spans="1:14">
      <c r="A7" s="5"/>
      <c r="B7" s="5"/>
      <c r="C7" s="5"/>
      <c r="D7" s="5" t="s">
        <v>22</v>
      </c>
      <c r="E7" s="6">
        <v>131</v>
      </c>
      <c r="F7" s="6">
        <v>6.642</v>
      </c>
      <c r="G7" s="6">
        <f t="shared" ref="G7:G16" si="2">E7*F7</f>
        <v>870.102</v>
      </c>
      <c r="H7" s="6">
        <v>131</v>
      </c>
      <c r="I7" s="6">
        <v>6.642</v>
      </c>
      <c r="J7" s="6">
        <f t="shared" ref="J7:J16" si="3">H7*I7</f>
        <v>870.102</v>
      </c>
      <c r="K7" s="5"/>
      <c r="L7" s="11"/>
      <c r="M7" s="12"/>
      <c r="N7" s="12"/>
    </row>
    <row r="8" ht="23" customHeight="1" spans="1:14">
      <c r="A8" s="5"/>
      <c r="B8" s="5"/>
      <c r="C8" s="5"/>
      <c r="D8" s="5" t="s">
        <v>23</v>
      </c>
      <c r="E8" s="6">
        <v>200</v>
      </c>
      <c r="F8" s="6">
        <v>4.5</v>
      </c>
      <c r="G8" s="6">
        <f t="shared" si="2"/>
        <v>900</v>
      </c>
      <c r="H8" s="6">
        <v>176</v>
      </c>
      <c r="I8" s="6">
        <v>4.5</v>
      </c>
      <c r="J8" s="6">
        <f t="shared" si="3"/>
        <v>792</v>
      </c>
      <c r="K8" s="5"/>
      <c r="L8" s="11" t="s">
        <v>24</v>
      </c>
      <c r="M8" s="12"/>
      <c r="N8" s="12"/>
    </row>
    <row r="9" ht="23" customHeight="1" spans="1:14">
      <c r="A9" s="5"/>
      <c r="B9" s="5"/>
      <c r="C9" s="5"/>
      <c r="D9" s="5" t="s">
        <v>25</v>
      </c>
      <c r="E9" s="6">
        <v>439</v>
      </c>
      <c r="F9" s="6">
        <v>4.5</v>
      </c>
      <c r="G9" s="6">
        <f t="shared" si="2"/>
        <v>1975.5</v>
      </c>
      <c r="H9" s="6">
        <v>390</v>
      </c>
      <c r="I9" s="6">
        <v>4.5</v>
      </c>
      <c r="J9" s="6">
        <f t="shared" si="3"/>
        <v>1755</v>
      </c>
      <c r="K9" s="5"/>
      <c r="L9" s="13" t="s">
        <v>26</v>
      </c>
      <c r="M9" s="12"/>
      <c r="N9" s="12"/>
    </row>
    <row r="10" ht="23" customHeight="1" spans="1:14">
      <c r="A10" s="5"/>
      <c r="B10" s="5"/>
      <c r="C10" s="5"/>
      <c r="D10" s="5" t="s">
        <v>27</v>
      </c>
      <c r="E10" s="6">
        <v>11</v>
      </c>
      <c r="F10" s="6">
        <v>4.5</v>
      </c>
      <c r="G10" s="6">
        <f t="shared" si="2"/>
        <v>49.5</v>
      </c>
      <c r="H10" s="6">
        <v>0</v>
      </c>
      <c r="I10" s="6">
        <v>0</v>
      </c>
      <c r="J10" s="6">
        <f t="shared" si="3"/>
        <v>0</v>
      </c>
      <c r="K10" s="5"/>
      <c r="L10" s="13" t="s">
        <v>28</v>
      </c>
      <c r="M10" s="12"/>
      <c r="N10" s="12"/>
    </row>
    <row r="11" ht="23" customHeight="1" spans="1:14">
      <c r="A11" s="5"/>
      <c r="B11" s="5"/>
      <c r="C11" s="5"/>
      <c r="D11" s="5" t="s">
        <v>29</v>
      </c>
      <c r="E11" s="6">
        <v>19</v>
      </c>
      <c r="F11" s="6">
        <v>4.5</v>
      </c>
      <c r="G11" s="6">
        <f t="shared" si="2"/>
        <v>85.5</v>
      </c>
      <c r="H11" s="6">
        <v>19</v>
      </c>
      <c r="I11" s="6">
        <v>4.5</v>
      </c>
      <c r="J11" s="6">
        <f t="shared" si="3"/>
        <v>85.5</v>
      </c>
      <c r="K11" s="5"/>
      <c r="L11" s="11"/>
      <c r="M11" s="12"/>
      <c r="N11" s="12"/>
    </row>
    <row r="12" ht="23" customHeight="1" spans="1:18">
      <c r="A12" s="5"/>
      <c r="B12" s="5"/>
      <c r="C12" s="5"/>
      <c r="D12" s="5" t="s">
        <v>29</v>
      </c>
      <c r="E12" s="6">
        <v>346</v>
      </c>
      <c r="F12" s="6">
        <v>5.5</v>
      </c>
      <c r="G12" s="6">
        <f t="shared" si="2"/>
        <v>1903</v>
      </c>
      <c r="H12" s="6">
        <v>306</v>
      </c>
      <c r="I12" s="6">
        <v>5.5</v>
      </c>
      <c r="J12" s="6">
        <f t="shared" si="3"/>
        <v>1683</v>
      </c>
      <c r="K12" s="5"/>
      <c r="L12" s="13" t="s">
        <v>30</v>
      </c>
      <c r="M12" s="12"/>
      <c r="N12" s="12"/>
      <c r="R12" s="14"/>
    </row>
    <row r="13" ht="23" customHeight="1" spans="1:14">
      <c r="A13" s="5"/>
      <c r="B13" s="5"/>
      <c r="C13" s="5"/>
      <c r="D13" s="5" t="s">
        <v>31</v>
      </c>
      <c r="E13" s="6">
        <v>6</v>
      </c>
      <c r="F13" s="6">
        <v>4.5</v>
      </c>
      <c r="G13" s="6">
        <f t="shared" si="2"/>
        <v>27</v>
      </c>
      <c r="H13" s="6">
        <v>6</v>
      </c>
      <c r="I13" s="6">
        <v>4.5</v>
      </c>
      <c r="J13" s="6">
        <f t="shared" si="3"/>
        <v>27</v>
      </c>
      <c r="K13" s="5"/>
      <c r="L13" s="11"/>
      <c r="M13" s="12"/>
      <c r="N13" s="12"/>
    </row>
    <row r="14" ht="23" customHeight="1" spans="1:14">
      <c r="A14" s="5"/>
      <c r="B14" s="5"/>
      <c r="C14" s="5"/>
      <c r="D14" s="5" t="s">
        <v>32</v>
      </c>
      <c r="E14" s="6">
        <v>33</v>
      </c>
      <c r="F14" s="6">
        <v>4.5</v>
      </c>
      <c r="G14" s="6">
        <f t="shared" si="2"/>
        <v>148.5</v>
      </c>
      <c r="H14" s="6">
        <v>33</v>
      </c>
      <c r="I14" s="6">
        <v>4.5</v>
      </c>
      <c r="J14" s="6">
        <f t="shared" si="3"/>
        <v>148.5</v>
      </c>
      <c r="K14" s="5"/>
      <c r="L14" s="11"/>
      <c r="M14" s="12"/>
      <c r="N14" s="12"/>
    </row>
    <row r="15" ht="23" customHeight="1" spans="1:18">
      <c r="A15" s="5"/>
      <c r="B15" s="5"/>
      <c r="C15" s="5"/>
      <c r="D15" s="5" t="s">
        <v>33</v>
      </c>
      <c r="E15" s="6">
        <v>66</v>
      </c>
      <c r="F15" s="6">
        <v>4.5</v>
      </c>
      <c r="G15" s="6">
        <f t="shared" si="2"/>
        <v>297</v>
      </c>
      <c r="H15" s="6">
        <v>58</v>
      </c>
      <c r="I15" s="6">
        <v>4.5</v>
      </c>
      <c r="J15" s="6">
        <f t="shared" si="3"/>
        <v>261</v>
      </c>
      <c r="K15" s="5"/>
      <c r="L15" s="13" t="s">
        <v>34</v>
      </c>
      <c r="M15" s="12"/>
      <c r="N15" s="12"/>
      <c r="R15" s="14"/>
    </row>
    <row r="16" ht="23" customHeight="1" spans="1:14">
      <c r="A16" s="5"/>
      <c r="B16" s="5"/>
      <c r="C16" s="5"/>
      <c r="D16" s="5" t="s">
        <v>35</v>
      </c>
      <c r="E16" s="6">
        <v>7</v>
      </c>
      <c r="F16" s="6">
        <v>4.5</v>
      </c>
      <c r="G16" s="6">
        <f t="shared" si="2"/>
        <v>31.5</v>
      </c>
      <c r="H16" s="6">
        <v>7</v>
      </c>
      <c r="I16" s="6">
        <v>4.5</v>
      </c>
      <c r="J16" s="6">
        <f t="shared" si="3"/>
        <v>31.5</v>
      </c>
      <c r="K16" s="5"/>
      <c r="L16" s="11"/>
      <c r="M16" s="12"/>
      <c r="N16" s="12"/>
    </row>
    <row r="17" ht="23" customHeight="1" spans="1:14">
      <c r="A17" s="5"/>
      <c r="B17" s="5">
        <v>2</v>
      </c>
      <c r="C17" s="5" t="s">
        <v>36</v>
      </c>
      <c r="D17" s="5" t="s">
        <v>19</v>
      </c>
      <c r="E17" s="6">
        <f>SUM(E18:E19)</f>
        <v>301</v>
      </c>
      <c r="F17" s="6"/>
      <c r="G17" s="6">
        <f>SUM(G18:G19)</f>
        <v>1354.5</v>
      </c>
      <c r="H17" s="6">
        <f>SUM(H18:H19)</f>
        <v>256</v>
      </c>
      <c r="I17" s="6"/>
      <c r="J17" s="6">
        <f>SUM(J18:J19)</f>
        <v>1152</v>
      </c>
      <c r="K17" s="5">
        <f>ROUND(J17,0)</f>
        <v>1152</v>
      </c>
      <c r="L17" s="11"/>
      <c r="M17" s="10">
        <v>0</v>
      </c>
      <c r="N17" s="10">
        <v>1152</v>
      </c>
    </row>
    <row r="18" ht="23" customHeight="1" spans="1:18">
      <c r="A18" s="5"/>
      <c r="B18" s="5"/>
      <c r="C18" s="5"/>
      <c r="D18" s="5" t="s">
        <v>37</v>
      </c>
      <c r="E18" s="6">
        <v>276</v>
      </c>
      <c r="F18" s="6">
        <v>4.5</v>
      </c>
      <c r="G18" s="6">
        <f>E18*F18</f>
        <v>1242</v>
      </c>
      <c r="H18" s="6">
        <v>256</v>
      </c>
      <c r="I18" s="6">
        <v>4.5</v>
      </c>
      <c r="J18" s="6">
        <f>H18*I18</f>
        <v>1152</v>
      </c>
      <c r="K18" s="5"/>
      <c r="L18" s="13" t="s">
        <v>38</v>
      </c>
      <c r="M18" s="12"/>
      <c r="N18" s="12"/>
      <c r="R18" s="14"/>
    </row>
    <row r="19" ht="23" customHeight="1" spans="1:18">
      <c r="A19" s="5"/>
      <c r="B19" s="5"/>
      <c r="C19" s="5"/>
      <c r="D19" s="5" t="s">
        <v>39</v>
      </c>
      <c r="E19" s="6">
        <v>25</v>
      </c>
      <c r="F19" s="6">
        <v>4.5</v>
      </c>
      <c r="G19" s="6">
        <f>E19*F19</f>
        <v>112.5</v>
      </c>
      <c r="H19" s="6">
        <v>0</v>
      </c>
      <c r="I19" s="6">
        <v>0</v>
      </c>
      <c r="J19" s="6">
        <f>H19*I19</f>
        <v>0</v>
      </c>
      <c r="K19" s="5"/>
      <c r="L19" s="13" t="s">
        <v>40</v>
      </c>
      <c r="M19" s="12"/>
      <c r="N19" s="12"/>
      <c r="R19" s="14"/>
    </row>
    <row r="20" ht="23" customHeight="1" spans="1:14">
      <c r="A20" s="5" t="s">
        <v>41</v>
      </c>
      <c r="B20" s="5" t="s">
        <v>17</v>
      </c>
      <c r="C20" s="5"/>
      <c r="D20" s="5"/>
      <c r="E20" s="6">
        <f>E21</f>
        <v>480</v>
      </c>
      <c r="F20" s="6"/>
      <c r="G20" s="6">
        <f t="shared" ref="F20:K20" si="4">G21</f>
        <v>2106.72</v>
      </c>
      <c r="H20" s="6">
        <f t="shared" si="4"/>
        <v>0</v>
      </c>
      <c r="I20" s="6"/>
      <c r="J20" s="6">
        <f t="shared" si="4"/>
        <v>0</v>
      </c>
      <c r="K20" s="6">
        <f t="shared" si="4"/>
        <v>0</v>
      </c>
      <c r="L20" s="11"/>
      <c r="M20" s="6">
        <v>0</v>
      </c>
      <c r="N20" s="6">
        <v>0</v>
      </c>
    </row>
    <row r="21" ht="23" customHeight="1" spans="1:14">
      <c r="A21" s="5"/>
      <c r="B21" s="5">
        <v>1</v>
      </c>
      <c r="C21" s="5" t="s">
        <v>42</v>
      </c>
      <c r="D21" s="5" t="s">
        <v>19</v>
      </c>
      <c r="E21" s="6">
        <f>SUM(E22:E25)</f>
        <v>480</v>
      </c>
      <c r="F21" s="6"/>
      <c r="G21" s="6">
        <f>SUM(G22:G25)</f>
        <v>2106.72</v>
      </c>
      <c r="H21" s="6">
        <f>SUM(H22:H25)</f>
        <v>0</v>
      </c>
      <c r="I21" s="6"/>
      <c r="J21" s="6">
        <f>SUM(J22:J25)</f>
        <v>0</v>
      </c>
      <c r="K21" s="5">
        <f>ROUND(J21,0)</f>
        <v>0</v>
      </c>
      <c r="L21" s="11"/>
      <c r="M21" s="10">
        <v>0</v>
      </c>
      <c r="N21" s="10">
        <v>0</v>
      </c>
    </row>
    <row r="22" ht="23" customHeight="1" spans="1:18">
      <c r="A22" s="5"/>
      <c r="B22" s="5"/>
      <c r="C22" s="5"/>
      <c r="D22" s="5" t="s">
        <v>43</v>
      </c>
      <c r="E22" s="6">
        <v>363</v>
      </c>
      <c r="F22" s="6">
        <v>4.389</v>
      </c>
      <c r="G22" s="6">
        <f>E22*F22</f>
        <v>1593.207</v>
      </c>
      <c r="H22" s="6">
        <v>0</v>
      </c>
      <c r="I22" s="6">
        <v>0</v>
      </c>
      <c r="J22" s="6">
        <f>H22*I22</f>
        <v>0</v>
      </c>
      <c r="K22" s="5"/>
      <c r="L22" s="13" t="s">
        <v>44</v>
      </c>
      <c r="M22" s="12"/>
      <c r="N22" s="12"/>
      <c r="R22" s="14"/>
    </row>
    <row r="23" ht="23" customHeight="1" spans="1:18">
      <c r="A23" s="5"/>
      <c r="B23" s="5"/>
      <c r="C23" s="5"/>
      <c r="D23" s="5" t="s">
        <v>45</v>
      </c>
      <c r="E23" s="6">
        <v>41</v>
      </c>
      <c r="F23" s="6">
        <v>4.389</v>
      </c>
      <c r="G23" s="6">
        <f>E23*F23</f>
        <v>179.949</v>
      </c>
      <c r="H23" s="6">
        <v>0</v>
      </c>
      <c r="I23" s="6">
        <v>0</v>
      </c>
      <c r="J23" s="6">
        <f>H23*I23</f>
        <v>0</v>
      </c>
      <c r="K23" s="5"/>
      <c r="L23" s="13" t="s">
        <v>46</v>
      </c>
      <c r="M23" s="12"/>
      <c r="N23" s="12"/>
      <c r="R23" s="14"/>
    </row>
    <row r="24" ht="23" customHeight="1" spans="1:18">
      <c r="A24" s="5"/>
      <c r="B24" s="5"/>
      <c r="C24" s="5"/>
      <c r="D24" s="7" t="s">
        <v>43</v>
      </c>
      <c r="E24" s="6">
        <v>75</v>
      </c>
      <c r="F24" s="6">
        <v>4.389</v>
      </c>
      <c r="G24" s="6">
        <f>E24*F24</f>
        <v>329.175</v>
      </c>
      <c r="H24" s="6">
        <v>0</v>
      </c>
      <c r="I24" s="6">
        <v>0</v>
      </c>
      <c r="J24" s="6">
        <f>H24*I24</f>
        <v>0</v>
      </c>
      <c r="K24" s="5"/>
      <c r="L24" s="13" t="s">
        <v>47</v>
      </c>
      <c r="M24" s="12"/>
      <c r="N24" s="12"/>
      <c r="R24" s="14"/>
    </row>
    <row r="25" ht="23" customHeight="1" spans="1:18">
      <c r="A25" s="5"/>
      <c r="B25" s="5"/>
      <c r="C25" s="5"/>
      <c r="D25" s="7" t="s">
        <v>45</v>
      </c>
      <c r="E25" s="6">
        <v>1</v>
      </c>
      <c r="F25" s="6">
        <v>4.389</v>
      </c>
      <c r="G25" s="6">
        <f>E25*F25</f>
        <v>4.389</v>
      </c>
      <c r="H25" s="6">
        <v>0</v>
      </c>
      <c r="I25" s="6">
        <v>0</v>
      </c>
      <c r="J25" s="6">
        <f>H25*I25</f>
        <v>0</v>
      </c>
      <c r="K25" s="5"/>
      <c r="L25" s="13" t="s">
        <v>48</v>
      </c>
      <c r="M25" s="12"/>
      <c r="N25" s="12"/>
      <c r="R25" s="14"/>
    </row>
    <row r="26" ht="23" customHeight="1" spans="1:14">
      <c r="A26" s="5" t="s">
        <v>49</v>
      </c>
      <c r="B26" s="5" t="s">
        <v>17</v>
      </c>
      <c r="C26" s="5"/>
      <c r="D26" s="5"/>
      <c r="E26" s="6">
        <f>E27</f>
        <v>14</v>
      </c>
      <c r="F26" s="6"/>
      <c r="G26" s="6">
        <f t="shared" ref="F26:K26" si="5">G27</f>
        <v>104.58</v>
      </c>
      <c r="H26" s="6">
        <f t="shared" si="5"/>
        <v>2</v>
      </c>
      <c r="I26" s="6"/>
      <c r="J26" s="6">
        <f t="shared" si="5"/>
        <v>15.156</v>
      </c>
      <c r="K26" s="6">
        <f t="shared" si="5"/>
        <v>15</v>
      </c>
      <c r="L26" s="11"/>
      <c r="M26" s="6">
        <v>0</v>
      </c>
      <c r="N26" s="6">
        <v>15</v>
      </c>
    </row>
    <row r="27" ht="23" customHeight="1" spans="1:14">
      <c r="A27" s="5"/>
      <c r="B27" s="5">
        <v>1</v>
      </c>
      <c r="C27" s="5" t="s">
        <v>50</v>
      </c>
      <c r="D27" s="5" t="s">
        <v>19</v>
      </c>
      <c r="E27" s="6">
        <f>SUM(E28:E29)</f>
        <v>14</v>
      </c>
      <c r="F27" s="6"/>
      <c r="G27" s="6">
        <f>SUM(G28:G29)</f>
        <v>104.58</v>
      </c>
      <c r="H27" s="6">
        <f>SUM(H28:H29)</f>
        <v>2</v>
      </c>
      <c r="I27" s="6"/>
      <c r="J27" s="6">
        <f>SUM(J28:J29)</f>
        <v>15.156</v>
      </c>
      <c r="K27" s="5">
        <f>ROUND(J27,0)</f>
        <v>15</v>
      </c>
      <c r="L27" s="11"/>
      <c r="M27" s="10">
        <v>0</v>
      </c>
      <c r="N27" s="10">
        <v>15</v>
      </c>
    </row>
    <row r="28" ht="23" customHeight="1" spans="1:18">
      <c r="A28" s="5"/>
      <c r="B28" s="5"/>
      <c r="C28" s="5"/>
      <c r="D28" s="5" t="s">
        <v>51</v>
      </c>
      <c r="E28" s="6">
        <v>12</v>
      </c>
      <c r="F28" s="6">
        <v>7.578</v>
      </c>
      <c r="G28" s="6">
        <f>E28*F28</f>
        <v>90.936</v>
      </c>
      <c r="H28" s="6">
        <v>2</v>
      </c>
      <c r="I28" s="6">
        <v>7.578</v>
      </c>
      <c r="J28" s="6">
        <f>H28*I28</f>
        <v>15.156</v>
      </c>
      <c r="K28" s="5"/>
      <c r="L28" s="13" t="s">
        <v>52</v>
      </c>
      <c r="M28" s="12"/>
      <c r="N28" s="12"/>
      <c r="R28" s="14"/>
    </row>
    <row r="29" ht="23" customHeight="1" spans="1:18">
      <c r="A29" s="5"/>
      <c r="B29" s="5"/>
      <c r="C29" s="5"/>
      <c r="D29" s="5" t="s">
        <v>53</v>
      </c>
      <c r="E29" s="6">
        <v>2</v>
      </c>
      <c r="F29" s="6">
        <v>6.822</v>
      </c>
      <c r="G29" s="6">
        <f>E29*F29</f>
        <v>13.644</v>
      </c>
      <c r="H29" s="6">
        <v>0</v>
      </c>
      <c r="I29" s="6">
        <v>0</v>
      </c>
      <c r="J29" s="6">
        <f>H29*I29</f>
        <v>0</v>
      </c>
      <c r="K29" s="5"/>
      <c r="L29" s="13" t="s">
        <v>54</v>
      </c>
      <c r="M29" s="12"/>
      <c r="N29" s="12"/>
      <c r="R29" s="14"/>
    </row>
    <row r="30" ht="23" customHeight="1" spans="1:14">
      <c r="A30" s="5" t="s">
        <v>55</v>
      </c>
      <c r="B30" s="5" t="s">
        <v>17</v>
      </c>
      <c r="C30" s="5"/>
      <c r="D30" s="5"/>
      <c r="E30" s="6">
        <f>E31</f>
        <v>2</v>
      </c>
      <c r="F30" s="6"/>
      <c r="G30" s="6">
        <f t="shared" ref="F30:K30" si="6">G31</f>
        <v>100</v>
      </c>
      <c r="H30" s="6">
        <f t="shared" si="6"/>
        <v>2</v>
      </c>
      <c r="I30" s="6"/>
      <c r="J30" s="6">
        <f t="shared" si="6"/>
        <v>100</v>
      </c>
      <c r="K30" s="6">
        <f t="shared" si="6"/>
        <v>100</v>
      </c>
      <c r="L30" s="11"/>
      <c r="M30" s="6">
        <v>0</v>
      </c>
      <c r="N30" s="6">
        <v>100</v>
      </c>
    </row>
    <row r="31" ht="23" customHeight="1" spans="1:14">
      <c r="A31" s="5"/>
      <c r="B31" s="5">
        <v>1</v>
      </c>
      <c r="C31" s="5" t="s">
        <v>56</v>
      </c>
      <c r="D31" s="5" t="s">
        <v>19</v>
      </c>
      <c r="E31" s="6">
        <f>E32</f>
        <v>2</v>
      </c>
      <c r="F31" s="6"/>
      <c r="G31" s="6">
        <f>G32</f>
        <v>100</v>
      </c>
      <c r="H31" s="6">
        <f>H32</f>
        <v>2</v>
      </c>
      <c r="I31" s="6"/>
      <c r="J31" s="6">
        <f>J32</f>
        <v>100</v>
      </c>
      <c r="K31" s="5">
        <f>ROUND(J31,0)</f>
        <v>100</v>
      </c>
      <c r="L31" s="11"/>
      <c r="M31" s="10">
        <v>0</v>
      </c>
      <c r="N31" s="10">
        <v>100</v>
      </c>
    </row>
    <row r="32" ht="23" customHeight="1" spans="1:14">
      <c r="A32" s="5"/>
      <c r="B32" s="5"/>
      <c r="C32" s="5"/>
      <c r="D32" s="5" t="s">
        <v>57</v>
      </c>
      <c r="E32" s="6">
        <v>2</v>
      </c>
      <c r="F32" s="6">
        <v>50</v>
      </c>
      <c r="G32" s="6">
        <f>E32*F32</f>
        <v>100</v>
      </c>
      <c r="H32" s="6">
        <v>2</v>
      </c>
      <c r="I32" s="6">
        <v>50</v>
      </c>
      <c r="J32" s="6">
        <f>H32*I32</f>
        <v>100</v>
      </c>
      <c r="K32" s="5"/>
      <c r="L32" s="11"/>
      <c r="M32" s="12"/>
      <c r="N32" s="12"/>
    </row>
    <row r="33" ht="23" customHeight="1" spans="1:14">
      <c r="A33" s="5" t="s">
        <v>58</v>
      </c>
      <c r="B33" s="5" t="s">
        <v>17</v>
      </c>
      <c r="C33" s="5"/>
      <c r="D33" s="5"/>
      <c r="E33" s="6">
        <f>E34+E36</f>
        <v>150</v>
      </c>
      <c r="F33" s="6"/>
      <c r="G33" s="6">
        <f t="shared" ref="F33:K33" si="7">G34+G36</f>
        <v>7045</v>
      </c>
      <c r="H33" s="6">
        <f t="shared" si="7"/>
        <v>4</v>
      </c>
      <c r="I33" s="6"/>
      <c r="J33" s="6">
        <f t="shared" si="7"/>
        <v>18</v>
      </c>
      <c r="K33" s="6">
        <f t="shared" si="7"/>
        <v>18</v>
      </c>
      <c r="L33" s="11"/>
      <c r="M33" s="6">
        <v>0</v>
      </c>
      <c r="N33" s="6">
        <v>18</v>
      </c>
    </row>
    <row r="34" ht="23" customHeight="1" spans="1:14">
      <c r="A34" s="5"/>
      <c r="B34" s="5">
        <v>1</v>
      </c>
      <c r="C34" s="5" t="s">
        <v>59</v>
      </c>
      <c r="D34" s="5" t="s">
        <v>19</v>
      </c>
      <c r="E34" s="6">
        <f>E35</f>
        <v>140</v>
      </c>
      <c r="F34" s="6"/>
      <c r="G34" s="6">
        <f>G35</f>
        <v>7000</v>
      </c>
      <c r="H34" s="6">
        <v>0</v>
      </c>
      <c r="I34" s="6"/>
      <c r="J34" s="6">
        <v>0</v>
      </c>
      <c r="K34" s="5">
        <f>ROUND(J34,0)</f>
        <v>0</v>
      </c>
      <c r="L34" s="11"/>
      <c r="M34" s="10">
        <v>0</v>
      </c>
      <c r="N34" s="10">
        <v>0</v>
      </c>
    </row>
    <row r="35" ht="23" customHeight="1" spans="1:18">
      <c r="A35" s="5"/>
      <c r="B35" s="5"/>
      <c r="C35" s="5"/>
      <c r="D35" s="5" t="s">
        <v>60</v>
      </c>
      <c r="E35" s="6">
        <v>140</v>
      </c>
      <c r="F35" s="6">
        <v>50</v>
      </c>
      <c r="G35" s="6">
        <f>E35*F35</f>
        <v>7000</v>
      </c>
      <c r="H35" s="6">
        <v>0</v>
      </c>
      <c r="I35" s="6">
        <v>0</v>
      </c>
      <c r="J35" s="6">
        <f>H35*I35</f>
        <v>0</v>
      </c>
      <c r="K35" s="5"/>
      <c r="L35" s="13" t="s">
        <v>61</v>
      </c>
      <c r="M35" s="12"/>
      <c r="N35" s="12"/>
      <c r="R35" s="14"/>
    </row>
    <row r="36" ht="23" customHeight="1" spans="1:14">
      <c r="A36" s="5"/>
      <c r="B36" s="5">
        <v>2</v>
      </c>
      <c r="C36" s="5" t="s">
        <v>62</v>
      </c>
      <c r="D36" s="5" t="s">
        <v>19</v>
      </c>
      <c r="E36" s="6">
        <f>SUM(E37:E38)</f>
        <v>10</v>
      </c>
      <c r="F36" s="6"/>
      <c r="G36" s="6">
        <f>SUM(G37:G38)</f>
        <v>45</v>
      </c>
      <c r="H36" s="6">
        <f>SUM(H37:H38)</f>
        <v>4</v>
      </c>
      <c r="I36" s="6"/>
      <c r="J36" s="6">
        <f>SUM(J37:J38)</f>
        <v>18</v>
      </c>
      <c r="K36" s="5">
        <f>ROUND(J36,0)</f>
        <v>18</v>
      </c>
      <c r="L36" s="11"/>
      <c r="M36" s="10">
        <v>0</v>
      </c>
      <c r="N36" s="10">
        <v>18</v>
      </c>
    </row>
    <row r="37" ht="23" customHeight="1" spans="1:18">
      <c r="A37" s="5"/>
      <c r="B37" s="5"/>
      <c r="C37" s="5"/>
      <c r="D37" s="5" t="s">
        <v>63</v>
      </c>
      <c r="E37" s="6">
        <v>3</v>
      </c>
      <c r="F37" s="6">
        <v>4.5</v>
      </c>
      <c r="G37" s="6">
        <f>E37*F37</f>
        <v>13.5</v>
      </c>
      <c r="H37" s="6">
        <v>0</v>
      </c>
      <c r="I37" s="6">
        <v>0</v>
      </c>
      <c r="J37" s="6">
        <f>H37*I37</f>
        <v>0</v>
      </c>
      <c r="K37" s="5"/>
      <c r="L37" s="13" t="s">
        <v>64</v>
      </c>
      <c r="M37" s="12"/>
      <c r="N37" s="12"/>
      <c r="R37" s="14"/>
    </row>
    <row r="38" ht="23" customHeight="1" spans="1:18">
      <c r="A38" s="5"/>
      <c r="B38" s="5"/>
      <c r="C38" s="5"/>
      <c r="D38" s="5" t="s">
        <v>65</v>
      </c>
      <c r="E38" s="6">
        <v>7</v>
      </c>
      <c r="F38" s="6">
        <v>4.5</v>
      </c>
      <c r="G38" s="6">
        <f>E38*F38</f>
        <v>31.5</v>
      </c>
      <c r="H38" s="6">
        <v>4</v>
      </c>
      <c r="I38" s="6">
        <v>4.5</v>
      </c>
      <c r="J38" s="6">
        <f>H38*I38</f>
        <v>18</v>
      </c>
      <c r="K38" s="5"/>
      <c r="L38" s="13" t="s">
        <v>64</v>
      </c>
      <c r="M38" s="12"/>
      <c r="N38" s="12"/>
      <c r="R38" s="14"/>
    </row>
    <row r="39" ht="23" customHeight="1" spans="1:14">
      <c r="A39" s="5" t="s">
        <v>66</v>
      </c>
      <c r="B39" s="5" t="s">
        <v>17</v>
      </c>
      <c r="C39" s="5"/>
      <c r="D39" s="5"/>
      <c r="E39" s="6">
        <f>E40</f>
        <v>166</v>
      </c>
      <c r="F39" s="6"/>
      <c r="G39" s="6">
        <f t="shared" ref="F39:K39" si="8">G40</f>
        <v>747</v>
      </c>
      <c r="H39" s="6">
        <f t="shared" si="8"/>
        <v>129</v>
      </c>
      <c r="I39" s="6"/>
      <c r="J39" s="6">
        <f t="shared" si="8"/>
        <v>580.5</v>
      </c>
      <c r="K39" s="6">
        <f t="shared" si="8"/>
        <v>581</v>
      </c>
      <c r="L39" s="11"/>
      <c r="M39" s="6">
        <v>0</v>
      </c>
      <c r="N39" s="6">
        <v>581</v>
      </c>
    </row>
    <row r="40" ht="23" customHeight="1" spans="1:14">
      <c r="A40" s="5"/>
      <c r="B40" s="5">
        <v>1</v>
      </c>
      <c r="C40" s="5" t="s">
        <v>67</v>
      </c>
      <c r="D40" s="5" t="s">
        <v>19</v>
      </c>
      <c r="E40" s="6">
        <f>E41</f>
        <v>166</v>
      </c>
      <c r="F40" s="6"/>
      <c r="G40" s="6">
        <f>G41</f>
        <v>747</v>
      </c>
      <c r="H40" s="6">
        <f>H41</f>
        <v>129</v>
      </c>
      <c r="I40" s="6"/>
      <c r="J40" s="6">
        <f>J41</f>
        <v>580.5</v>
      </c>
      <c r="K40" s="5">
        <f>ROUND(J40,0)</f>
        <v>581</v>
      </c>
      <c r="L40" s="11"/>
      <c r="M40" s="10">
        <v>0</v>
      </c>
      <c r="N40" s="10">
        <v>581</v>
      </c>
    </row>
    <row r="41" ht="23" customHeight="1" spans="1:18">
      <c r="A41" s="5"/>
      <c r="B41" s="5"/>
      <c r="C41" s="5"/>
      <c r="D41" s="5" t="s">
        <v>68</v>
      </c>
      <c r="E41" s="6">
        <v>166</v>
      </c>
      <c r="F41" s="6">
        <v>4.5</v>
      </c>
      <c r="G41" s="6">
        <f>E41*F41</f>
        <v>747</v>
      </c>
      <c r="H41" s="6">
        <v>129</v>
      </c>
      <c r="I41" s="6">
        <v>4.5</v>
      </c>
      <c r="J41" s="6">
        <f>H41*I41</f>
        <v>580.5</v>
      </c>
      <c r="K41" s="5"/>
      <c r="L41" s="13" t="s">
        <v>69</v>
      </c>
      <c r="M41" s="12"/>
      <c r="N41" s="12"/>
      <c r="R41" s="14"/>
    </row>
    <row r="42" ht="23" customHeight="1" spans="1:14">
      <c r="A42" s="5" t="s">
        <v>70</v>
      </c>
      <c r="B42" s="5" t="s">
        <v>17</v>
      </c>
      <c r="C42" s="5"/>
      <c r="D42" s="5"/>
      <c r="E42" s="6">
        <f>E43</f>
        <v>13</v>
      </c>
      <c r="F42" s="6"/>
      <c r="G42" s="6">
        <f t="shared" ref="F42:K42" si="9">G43</f>
        <v>520</v>
      </c>
      <c r="H42" s="6">
        <f t="shared" si="9"/>
        <v>13</v>
      </c>
      <c r="I42" s="6"/>
      <c r="J42" s="6">
        <f t="shared" si="9"/>
        <v>520</v>
      </c>
      <c r="K42" s="6">
        <f t="shared" si="9"/>
        <v>520</v>
      </c>
      <c r="L42" s="11"/>
      <c r="M42" s="6">
        <v>0</v>
      </c>
      <c r="N42" s="6">
        <v>520</v>
      </c>
    </row>
    <row r="43" ht="23" customHeight="1" spans="1:14">
      <c r="A43" s="5"/>
      <c r="B43" s="5">
        <v>1</v>
      </c>
      <c r="C43" s="5" t="s">
        <v>71</v>
      </c>
      <c r="D43" s="5" t="s">
        <v>19</v>
      </c>
      <c r="E43" s="6">
        <f>E44</f>
        <v>13</v>
      </c>
      <c r="F43" s="6"/>
      <c r="G43" s="6">
        <f>G44</f>
        <v>520</v>
      </c>
      <c r="H43" s="6">
        <f>H44</f>
        <v>13</v>
      </c>
      <c r="I43" s="6"/>
      <c r="J43" s="6">
        <f>J44</f>
        <v>520</v>
      </c>
      <c r="K43" s="5">
        <f>ROUND(J43,0)</f>
        <v>520</v>
      </c>
      <c r="L43" s="11"/>
      <c r="M43" s="10">
        <v>0</v>
      </c>
      <c r="N43" s="10">
        <v>520</v>
      </c>
    </row>
    <row r="44" ht="23" customHeight="1" spans="1:14">
      <c r="A44" s="5"/>
      <c r="B44" s="5"/>
      <c r="C44" s="5"/>
      <c r="D44" s="5" t="s">
        <v>72</v>
      </c>
      <c r="E44" s="6">
        <v>13</v>
      </c>
      <c r="F44" s="6">
        <v>40</v>
      </c>
      <c r="G44" s="6">
        <f>E44*F44</f>
        <v>520</v>
      </c>
      <c r="H44" s="6">
        <v>13</v>
      </c>
      <c r="I44" s="6">
        <v>40</v>
      </c>
      <c r="J44" s="6">
        <f>H44*I44</f>
        <v>520</v>
      </c>
      <c r="K44" s="5"/>
      <c r="L44" s="11"/>
      <c r="M44" s="12"/>
      <c r="N44" s="12"/>
    </row>
    <row r="45" ht="23" customHeight="1" spans="1:14">
      <c r="A45" s="5" t="s">
        <v>73</v>
      </c>
      <c r="B45" s="5" t="s">
        <v>17</v>
      </c>
      <c r="C45" s="5"/>
      <c r="D45" s="5"/>
      <c r="E45" s="6">
        <f>E46</f>
        <v>14</v>
      </c>
      <c r="F45" s="6"/>
      <c r="G45" s="6">
        <f t="shared" ref="F45:K45" si="10">G46</f>
        <v>96.64</v>
      </c>
      <c r="H45" s="6">
        <f t="shared" si="10"/>
        <v>1</v>
      </c>
      <c r="I45" s="6"/>
      <c r="J45" s="6">
        <f t="shared" si="10"/>
        <v>3</v>
      </c>
      <c r="K45" s="6">
        <f t="shared" si="10"/>
        <v>3</v>
      </c>
      <c r="L45" s="11"/>
      <c r="M45" s="6">
        <v>3</v>
      </c>
      <c r="N45" s="6">
        <v>0</v>
      </c>
    </row>
    <row r="46" ht="23" customHeight="1" spans="1:14">
      <c r="A46" s="5"/>
      <c r="B46" s="5">
        <v>1</v>
      </c>
      <c r="C46" s="5" t="s">
        <v>74</v>
      </c>
      <c r="D46" s="5" t="s">
        <v>19</v>
      </c>
      <c r="E46" s="6">
        <f>SUM(E47:E49)</f>
        <v>14</v>
      </c>
      <c r="F46" s="6"/>
      <c r="G46" s="6">
        <f>SUM(G47:G49)</f>
        <v>96.64</v>
      </c>
      <c r="H46" s="6">
        <f>SUM(H47:H49)</f>
        <v>1</v>
      </c>
      <c r="I46" s="6"/>
      <c r="J46" s="6">
        <f>SUM(J47:J49)</f>
        <v>3</v>
      </c>
      <c r="K46" s="5">
        <f>ROUND(J46,0)</f>
        <v>3</v>
      </c>
      <c r="L46" s="11"/>
      <c r="M46" s="10">
        <v>3</v>
      </c>
      <c r="N46" s="10">
        <v>0</v>
      </c>
    </row>
    <row r="47" ht="23" customHeight="1" spans="1:18">
      <c r="A47" s="5"/>
      <c r="B47" s="5"/>
      <c r="C47" s="5"/>
      <c r="D47" s="5" t="s">
        <v>75</v>
      </c>
      <c r="E47" s="6">
        <v>11</v>
      </c>
      <c r="F47" s="6">
        <v>7.74</v>
      </c>
      <c r="G47" s="6">
        <f>E47*F47</f>
        <v>85.14</v>
      </c>
      <c r="H47" s="6">
        <v>0</v>
      </c>
      <c r="I47" s="6">
        <v>0</v>
      </c>
      <c r="J47" s="6">
        <f>H47*I47</f>
        <v>0</v>
      </c>
      <c r="K47" s="5"/>
      <c r="L47" s="13" t="s">
        <v>28</v>
      </c>
      <c r="M47" s="12"/>
      <c r="N47" s="12"/>
      <c r="R47" s="14"/>
    </row>
    <row r="48" ht="23" customHeight="1" spans="1:18">
      <c r="A48" s="5"/>
      <c r="B48" s="5"/>
      <c r="C48" s="5"/>
      <c r="D48" s="5" t="s">
        <v>76</v>
      </c>
      <c r="E48" s="6">
        <v>2</v>
      </c>
      <c r="F48" s="6">
        <v>3</v>
      </c>
      <c r="G48" s="6">
        <f>E48*F48</f>
        <v>6</v>
      </c>
      <c r="H48" s="6">
        <v>1</v>
      </c>
      <c r="I48" s="6">
        <v>3</v>
      </c>
      <c r="J48" s="6">
        <f>H48*I48</f>
        <v>3</v>
      </c>
      <c r="K48" s="5"/>
      <c r="L48" s="13" t="s">
        <v>77</v>
      </c>
      <c r="M48" s="12"/>
      <c r="N48" s="12"/>
      <c r="R48" s="14"/>
    </row>
    <row r="49" ht="23" customHeight="1" spans="1:18">
      <c r="A49" s="5"/>
      <c r="B49" s="5"/>
      <c r="C49" s="5"/>
      <c r="D49" s="5" t="s">
        <v>78</v>
      </c>
      <c r="E49" s="6">
        <v>1</v>
      </c>
      <c r="F49" s="6">
        <v>5.5</v>
      </c>
      <c r="G49" s="6">
        <f>E49*F49</f>
        <v>5.5</v>
      </c>
      <c r="H49" s="6">
        <v>0</v>
      </c>
      <c r="I49" s="6">
        <v>0</v>
      </c>
      <c r="J49" s="6">
        <f>H49*I49</f>
        <v>0</v>
      </c>
      <c r="K49" s="5"/>
      <c r="L49" s="13" t="s">
        <v>77</v>
      </c>
      <c r="M49" s="12"/>
      <c r="N49" s="12"/>
      <c r="R49" s="14"/>
    </row>
    <row r="50" ht="23" customHeight="1" spans="1:14">
      <c r="A50" s="5" t="s">
        <v>79</v>
      </c>
      <c r="B50" s="5" t="s">
        <v>17</v>
      </c>
      <c r="C50" s="5"/>
      <c r="D50" s="5"/>
      <c r="E50" s="6">
        <f>E51</f>
        <v>7</v>
      </c>
      <c r="F50" s="6"/>
      <c r="G50" s="6">
        <f t="shared" ref="F50:K50" si="11">G51</f>
        <v>105.084</v>
      </c>
      <c r="H50" s="6">
        <f t="shared" si="11"/>
        <v>7</v>
      </c>
      <c r="I50" s="6"/>
      <c r="J50" s="6">
        <f t="shared" si="11"/>
        <v>105.084</v>
      </c>
      <c r="K50" s="6">
        <f t="shared" si="11"/>
        <v>105</v>
      </c>
      <c r="L50" s="11"/>
      <c r="M50" s="6">
        <v>105</v>
      </c>
      <c r="N50" s="6">
        <v>0</v>
      </c>
    </row>
    <row r="51" ht="23" customHeight="1" spans="1:14">
      <c r="A51" s="5"/>
      <c r="B51" s="5">
        <v>1</v>
      </c>
      <c r="C51" s="5" t="s">
        <v>80</v>
      </c>
      <c r="D51" s="5" t="s">
        <v>19</v>
      </c>
      <c r="E51" s="6">
        <f>E52</f>
        <v>7</v>
      </c>
      <c r="F51" s="6"/>
      <c r="G51" s="6">
        <f>G52</f>
        <v>105.084</v>
      </c>
      <c r="H51" s="6">
        <f>H52</f>
        <v>7</v>
      </c>
      <c r="I51" s="6"/>
      <c r="J51" s="6">
        <f>J52</f>
        <v>105.084</v>
      </c>
      <c r="K51" s="5">
        <f>ROUND(J51,0)</f>
        <v>105</v>
      </c>
      <c r="L51" s="11"/>
      <c r="M51" s="10">
        <v>105</v>
      </c>
      <c r="N51" s="10">
        <v>0</v>
      </c>
    </row>
    <row r="52" ht="23" customHeight="1" spans="1:14">
      <c r="A52" s="5"/>
      <c r="B52" s="5"/>
      <c r="C52" s="5"/>
      <c r="D52" s="5" t="s">
        <v>81</v>
      </c>
      <c r="E52" s="6">
        <v>7</v>
      </c>
      <c r="F52" s="6">
        <v>15.012</v>
      </c>
      <c r="G52" s="6">
        <f>E52*F52</f>
        <v>105.084</v>
      </c>
      <c r="H52" s="6">
        <v>7</v>
      </c>
      <c r="I52" s="6">
        <v>15.012</v>
      </c>
      <c r="J52" s="6">
        <f>H52*I52</f>
        <v>105.084</v>
      </c>
      <c r="K52" s="5"/>
      <c r="L52" s="11"/>
      <c r="M52" s="12"/>
      <c r="N52" s="12"/>
    </row>
    <row r="53" ht="23" customHeight="1" spans="1:14">
      <c r="A53" s="5" t="s">
        <v>82</v>
      </c>
      <c r="B53" s="5" t="s">
        <v>17</v>
      </c>
      <c r="C53" s="5"/>
      <c r="D53" s="5"/>
      <c r="E53" s="6">
        <f>E54</f>
        <v>393</v>
      </c>
      <c r="F53" s="6"/>
      <c r="G53" s="6">
        <f t="shared" ref="F53:K53" si="12">G54</f>
        <v>8440.952</v>
      </c>
      <c r="H53" s="6">
        <f t="shared" si="12"/>
        <v>393</v>
      </c>
      <c r="I53" s="6"/>
      <c r="J53" s="6">
        <f t="shared" si="12"/>
        <v>8440.952</v>
      </c>
      <c r="K53" s="6">
        <f t="shared" si="12"/>
        <v>8441</v>
      </c>
      <c r="L53" s="11"/>
      <c r="M53" s="6">
        <v>0</v>
      </c>
      <c r="N53" s="6">
        <v>8441</v>
      </c>
    </row>
    <row r="54" ht="23" customHeight="1" spans="1:14">
      <c r="A54" s="5"/>
      <c r="B54" s="5">
        <v>1</v>
      </c>
      <c r="C54" s="5" t="s">
        <v>83</v>
      </c>
      <c r="D54" s="5" t="s">
        <v>19</v>
      </c>
      <c r="E54" s="6">
        <f>SUM(E55:E60)</f>
        <v>393</v>
      </c>
      <c r="F54" s="6"/>
      <c r="G54" s="6">
        <f>SUM(G55:G60)</f>
        <v>8440.952</v>
      </c>
      <c r="H54" s="6">
        <f>SUM(H55:H60)</f>
        <v>393</v>
      </c>
      <c r="I54" s="6"/>
      <c r="J54" s="6">
        <f>SUM(J55:J60)</f>
        <v>8440.952</v>
      </c>
      <c r="K54" s="5">
        <f>ROUND(J54,0)</f>
        <v>8441</v>
      </c>
      <c r="L54" s="11"/>
      <c r="M54" s="10">
        <v>0</v>
      </c>
      <c r="N54" s="10">
        <v>8441</v>
      </c>
    </row>
    <row r="55" ht="23" customHeight="1" spans="1:14">
      <c r="A55" s="5"/>
      <c r="B55" s="5"/>
      <c r="C55" s="5"/>
      <c r="D55" s="5" t="s">
        <v>84</v>
      </c>
      <c r="E55" s="6">
        <v>2</v>
      </c>
      <c r="F55" s="6">
        <v>6.867</v>
      </c>
      <c r="G55" s="6">
        <f t="shared" ref="G55:G60" si="13">E55*F55</f>
        <v>13.734</v>
      </c>
      <c r="H55" s="6">
        <v>2</v>
      </c>
      <c r="I55" s="6">
        <v>6.867</v>
      </c>
      <c r="J55" s="6">
        <f t="shared" ref="J55:J60" si="14">H55*I55</f>
        <v>13.734</v>
      </c>
      <c r="K55" s="5"/>
      <c r="L55" s="11"/>
      <c r="M55" s="12"/>
      <c r="N55" s="12"/>
    </row>
    <row r="56" ht="23" customHeight="1" spans="1:14">
      <c r="A56" s="5"/>
      <c r="B56" s="5"/>
      <c r="C56" s="5"/>
      <c r="D56" s="5" t="s">
        <v>85</v>
      </c>
      <c r="E56" s="6">
        <v>76</v>
      </c>
      <c r="F56" s="6">
        <v>7.488</v>
      </c>
      <c r="G56" s="6">
        <f t="shared" si="13"/>
        <v>569.088</v>
      </c>
      <c r="H56" s="6">
        <v>76</v>
      </c>
      <c r="I56" s="6">
        <v>7.488</v>
      </c>
      <c r="J56" s="6">
        <f t="shared" si="14"/>
        <v>569.088</v>
      </c>
      <c r="K56" s="5"/>
      <c r="L56" s="11"/>
      <c r="M56" s="12"/>
      <c r="N56" s="12"/>
    </row>
    <row r="57" ht="23" customHeight="1" spans="1:14">
      <c r="A57" s="5"/>
      <c r="B57" s="5"/>
      <c r="C57" s="5"/>
      <c r="D57" s="5" t="s">
        <v>86</v>
      </c>
      <c r="E57" s="6">
        <v>82</v>
      </c>
      <c r="F57" s="6">
        <v>7.965</v>
      </c>
      <c r="G57" s="6">
        <f t="shared" si="13"/>
        <v>653.13</v>
      </c>
      <c r="H57" s="6">
        <v>82</v>
      </c>
      <c r="I57" s="6">
        <v>7.965</v>
      </c>
      <c r="J57" s="6">
        <f t="shared" si="14"/>
        <v>653.13</v>
      </c>
      <c r="K57" s="5"/>
      <c r="L57" s="11"/>
      <c r="M57" s="12"/>
      <c r="N57" s="12"/>
    </row>
    <row r="58" ht="23" customHeight="1" spans="1:14">
      <c r="A58" s="5"/>
      <c r="B58" s="5"/>
      <c r="C58" s="5"/>
      <c r="D58" s="5" t="s">
        <v>87</v>
      </c>
      <c r="E58" s="6">
        <v>141</v>
      </c>
      <c r="F58" s="6">
        <v>25</v>
      </c>
      <c r="G58" s="6">
        <f t="shared" si="13"/>
        <v>3525</v>
      </c>
      <c r="H58" s="6">
        <v>141</v>
      </c>
      <c r="I58" s="6">
        <v>25</v>
      </c>
      <c r="J58" s="6">
        <f t="shared" si="14"/>
        <v>3525</v>
      </c>
      <c r="K58" s="5"/>
      <c r="L58" s="11"/>
      <c r="M58" s="12"/>
      <c r="N58" s="12"/>
    </row>
    <row r="59" ht="23" customHeight="1" spans="1:14">
      <c r="A59" s="5"/>
      <c r="B59" s="5"/>
      <c r="C59" s="5"/>
      <c r="D59" s="5" t="s">
        <v>88</v>
      </c>
      <c r="E59" s="6">
        <v>17</v>
      </c>
      <c r="F59" s="6">
        <v>40</v>
      </c>
      <c r="G59" s="6">
        <f t="shared" si="13"/>
        <v>680</v>
      </c>
      <c r="H59" s="6">
        <v>17</v>
      </c>
      <c r="I59" s="6">
        <v>40</v>
      </c>
      <c r="J59" s="6">
        <f t="shared" si="14"/>
        <v>680</v>
      </c>
      <c r="K59" s="5"/>
      <c r="L59" s="11"/>
      <c r="M59" s="12"/>
      <c r="N59" s="12"/>
    </row>
    <row r="60" ht="23" customHeight="1" spans="1:14">
      <c r="A60" s="5"/>
      <c r="B60" s="5"/>
      <c r="C60" s="5"/>
      <c r="D60" s="5" t="s">
        <v>89</v>
      </c>
      <c r="E60" s="6">
        <v>75</v>
      </c>
      <c r="F60" s="6">
        <v>40</v>
      </c>
      <c r="G60" s="6">
        <f t="shared" si="13"/>
        <v>3000</v>
      </c>
      <c r="H60" s="6">
        <v>75</v>
      </c>
      <c r="I60" s="6">
        <v>40</v>
      </c>
      <c r="J60" s="6">
        <f t="shared" si="14"/>
        <v>3000</v>
      </c>
      <c r="K60" s="5"/>
      <c r="L60" s="11"/>
      <c r="M60" s="12"/>
      <c r="N60" s="12"/>
    </row>
    <row r="61" ht="23" customHeight="1" spans="1:14">
      <c r="A61" s="5" t="s">
        <v>90</v>
      </c>
      <c r="B61" s="5" t="s">
        <v>17</v>
      </c>
      <c r="C61" s="5"/>
      <c r="D61" s="5"/>
      <c r="E61" s="6">
        <f>E62</f>
        <v>3</v>
      </c>
      <c r="F61" s="6"/>
      <c r="G61" s="6">
        <f t="shared" ref="F61:K61" si="15">G62</f>
        <v>14</v>
      </c>
      <c r="H61" s="6">
        <f t="shared" si="15"/>
        <v>0</v>
      </c>
      <c r="I61" s="6"/>
      <c r="J61" s="6">
        <f t="shared" si="15"/>
        <v>0</v>
      </c>
      <c r="K61" s="6">
        <f t="shared" si="15"/>
        <v>0</v>
      </c>
      <c r="L61" s="11"/>
      <c r="M61" s="6">
        <v>0</v>
      </c>
      <c r="N61" s="6">
        <v>0</v>
      </c>
    </row>
    <row r="62" ht="23" customHeight="1" spans="1:14">
      <c r="A62" s="5"/>
      <c r="B62" s="5">
        <v>1</v>
      </c>
      <c r="C62" s="5" t="s">
        <v>91</v>
      </c>
      <c r="D62" s="5" t="s">
        <v>19</v>
      </c>
      <c r="E62" s="6">
        <f>SUM(E63:E64)</f>
        <v>3</v>
      </c>
      <c r="F62" s="6"/>
      <c r="G62" s="6">
        <f>SUM(G63:G64)</f>
        <v>14</v>
      </c>
      <c r="H62" s="6">
        <f>SUM(H63:H64)</f>
        <v>0</v>
      </c>
      <c r="I62" s="6"/>
      <c r="J62" s="6">
        <f>SUM(J63:J64)</f>
        <v>0</v>
      </c>
      <c r="K62" s="5">
        <f>ROUND(J62,0)</f>
        <v>0</v>
      </c>
      <c r="L62" s="11"/>
      <c r="M62" s="10">
        <v>0</v>
      </c>
      <c r="N62" s="10">
        <v>0</v>
      </c>
    </row>
    <row r="63" ht="23" customHeight="1" spans="1:18">
      <c r="A63" s="5"/>
      <c r="B63" s="5"/>
      <c r="C63" s="5"/>
      <c r="D63" s="5" t="s">
        <v>92</v>
      </c>
      <c r="E63" s="6">
        <v>2</v>
      </c>
      <c r="F63" s="6">
        <v>5.5</v>
      </c>
      <c r="G63" s="6">
        <f>E63*F63</f>
        <v>11</v>
      </c>
      <c r="H63" s="6">
        <v>0</v>
      </c>
      <c r="I63" s="6">
        <v>0</v>
      </c>
      <c r="J63" s="6">
        <f>H63*I63</f>
        <v>0</v>
      </c>
      <c r="K63" s="5"/>
      <c r="L63" s="13" t="s">
        <v>93</v>
      </c>
      <c r="M63" s="12"/>
      <c r="N63" s="12"/>
      <c r="R63" s="14"/>
    </row>
    <row r="64" ht="23" customHeight="1" spans="1:18">
      <c r="A64" s="5"/>
      <c r="B64" s="5"/>
      <c r="C64" s="5"/>
      <c r="D64" s="5" t="s">
        <v>94</v>
      </c>
      <c r="E64" s="6">
        <v>1</v>
      </c>
      <c r="F64" s="6">
        <v>3</v>
      </c>
      <c r="G64" s="6">
        <f>E64*F64</f>
        <v>3</v>
      </c>
      <c r="H64" s="6">
        <v>0</v>
      </c>
      <c r="I64" s="6">
        <v>0</v>
      </c>
      <c r="J64" s="6">
        <f>H64*I64</f>
        <v>0</v>
      </c>
      <c r="K64" s="5"/>
      <c r="L64" s="13" t="s">
        <v>77</v>
      </c>
      <c r="M64" s="12"/>
      <c r="N64" s="12"/>
      <c r="R64" s="14"/>
    </row>
  </sheetData>
  <autoFilter xmlns:etc="http://www.wps.cn/officeDocument/2017/etCustomData" ref="A2:R64" etc:filterBottomFollowUsedRange="0">
    <extLst/>
  </autoFilter>
  <mergeCells count="50">
    <mergeCell ref="A1:N1"/>
    <mergeCell ref="A3:D3"/>
    <mergeCell ref="B4:D4"/>
    <mergeCell ref="B20:D20"/>
    <mergeCell ref="B26:D26"/>
    <mergeCell ref="B30:D30"/>
    <mergeCell ref="B33:D33"/>
    <mergeCell ref="B39:D39"/>
    <mergeCell ref="B42:D42"/>
    <mergeCell ref="B45:D45"/>
    <mergeCell ref="B50:D50"/>
    <mergeCell ref="B53:D53"/>
    <mergeCell ref="B61:D61"/>
    <mergeCell ref="A4:A19"/>
    <mergeCell ref="A20:A25"/>
    <mergeCell ref="A26:A29"/>
    <mergeCell ref="A30:A32"/>
    <mergeCell ref="A33:A38"/>
    <mergeCell ref="A39:A41"/>
    <mergeCell ref="A42:A44"/>
    <mergeCell ref="A45:A49"/>
    <mergeCell ref="A50:A52"/>
    <mergeCell ref="A53:A60"/>
    <mergeCell ref="A61:A64"/>
    <mergeCell ref="B5:B16"/>
    <mergeCell ref="B17:B19"/>
    <mergeCell ref="B21:B25"/>
    <mergeCell ref="B27:B29"/>
    <mergeCell ref="B31:B32"/>
    <mergeCell ref="B34:B35"/>
    <mergeCell ref="B36:B38"/>
    <mergeCell ref="B40:B41"/>
    <mergeCell ref="B43:B44"/>
    <mergeCell ref="B46:B49"/>
    <mergeCell ref="B51:B52"/>
    <mergeCell ref="B54:B60"/>
    <mergeCell ref="B62:B64"/>
    <mergeCell ref="C5:C16"/>
    <mergeCell ref="C17:C19"/>
    <mergeCell ref="C21:C25"/>
    <mergeCell ref="C27:C29"/>
    <mergeCell ref="C31:C32"/>
    <mergeCell ref="C34:C35"/>
    <mergeCell ref="C36:C38"/>
    <mergeCell ref="C40:C41"/>
    <mergeCell ref="C43:C44"/>
    <mergeCell ref="C46:C49"/>
    <mergeCell ref="C51:C52"/>
    <mergeCell ref="C54:C60"/>
    <mergeCell ref="C62:C6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灿</cp:lastModifiedBy>
  <dcterms:created xsi:type="dcterms:W3CDTF">2025-08-01T00:57:00Z</dcterms:created>
  <dcterms:modified xsi:type="dcterms:W3CDTF">2025-08-05T04:03:53Z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2.0.6</vt:lpwstr>
  </property>
  <property fmtid="{D5CDD505-2E9C-101B-9397-08002B2CF9AE}" pid="4" name="ICV">
    <vt:lpwstr>F4427BE2EFDB4898BE6793CAA88E2599_13</vt:lpwstr>
  </property>
  <property fmtid="{D5CDD505-2E9C-101B-9397-08002B2CF9AE}" pid="5" name="KSOProductBuildVer">
    <vt:lpwstr>2052-12.1.0.22215</vt:lpwstr>
  </property>
</Properties>
</file>